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LSTUFF/OEPNV/LinienKM/"/>
    </mc:Choice>
  </mc:AlternateContent>
  <xr:revisionPtr revIDLastSave="0" documentId="13_ncr:1_{BBE1F61B-3E02-554F-824F-CD9188E5C266}" xr6:coauthVersionLast="47" xr6:coauthVersionMax="47" xr10:uidLastSave="{00000000-0000-0000-0000-000000000000}"/>
  <bookViews>
    <workbookView xWindow="19200" yWindow="500" windowWidth="19200" windowHeight="19880" xr2:uid="{AE45F361-631F-CF48-B437-EDA0838CFB28}"/>
  </bookViews>
  <sheets>
    <sheet name="S-Bahn-W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0" i="1"/>
  <c r="H9" i="1"/>
  <c r="H8" i="1"/>
  <c r="T26" i="1"/>
  <c r="T27" i="1"/>
  <c r="T28" i="1"/>
  <c r="Q20" i="1"/>
  <c r="Q19" i="1"/>
  <c r="Q18" i="1"/>
  <c r="Q8" i="1"/>
  <c r="Q10" i="1"/>
  <c r="Q9" i="1"/>
  <c r="N10" i="1"/>
  <c r="N11" i="1"/>
  <c r="N12" i="1"/>
  <c r="N22" i="1"/>
  <c r="N23" i="1"/>
  <c r="N24" i="1"/>
  <c r="K24" i="1"/>
  <c r="K23" i="1"/>
  <c r="K22" i="1"/>
  <c r="E9" i="1"/>
  <c r="E10" i="1"/>
  <c r="E11" i="1"/>
  <c r="E20" i="1"/>
  <c r="E21" i="1"/>
  <c r="E22" i="1"/>
  <c r="B45" i="1"/>
  <c r="B44" i="1"/>
  <c r="B43" i="1"/>
  <c r="B23" i="1"/>
  <c r="B22" i="1"/>
  <c r="B21" i="1"/>
  <c r="E31" i="1" l="1"/>
  <c r="E30" i="1"/>
  <c r="E29" i="1"/>
  <c r="E35" i="1"/>
  <c r="E34" i="1"/>
  <c r="E33" i="1"/>
  <c r="E25" i="1"/>
  <c r="E27" i="1"/>
  <c r="E26" i="1"/>
</calcChain>
</file>

<file path=xl/sharedStrings.xml><?xml version="1.0" encoding="utf-8"?>
<sst xmlns="http://schemas.openxmlformats.org/spreadsheetml/2006/main" count="178" uniqueCount="76">
  <si>
    <t>Wien Rennweg</t>
  </si>
  <si>
    <t>Wien Hauptbahnhof</t>
  </si>
  <si>
    <t>Wien Zentralfriedhof</t>
  </si>
  <si>
    <t>Wien St. Marx Bio Center</t>
  </si>
  <si>
    <t>Wien Geiselbergstraße</t>
  </si>
  <si>
    <t>Wien Kaiserebersdorf</t>
  </si>
  <si>
    <t>Schwechat</t>
  </si>
  <si>
    <t>AVG</t>
  </si>
  <si>
    <t>MED</t>
  </si>
  <si>
    <t>STDDEV</t>
  </si>
  <si>
    <t>Wien Leopoldau</t>
  </si>
  <si>
    <t>Wien Siemensstraße</t>
  </si>
  <si>
    <t>Wien Traisengasse</t>
  </si>
  <si>
    <t>Wien Floridsdorf</t>
  </si>
  <si>
    <t>Wien Mitte</t>
  </si>
  <si>
    <t>Wien Süßenbrunn</t>
  </si>
  <si>
    <t>Gerasdorf</t>
  </si>
  <si>
    <t>Wien Handelskai</t>
  </si>
  <si>
    <t>Wien Praterstern</t>
  </si>
  <si>
    <t>Wien Meidling</t>
  </si>
  <si>
    <t>Wien Quartier Belvedere</t>
  </si>
  <si>
    <t>Wien Matzleinsdorfer Platz</t>
  </si>
  <si>
    <t>Wien Hetzendorf</t>
  </si>
  <si>
    <t>Wien Atzgersdorf</t>
  </si>
  <si>
    <t>Wien Liesing</t>
  </si>
  <si>
    <t>S1_S2_S3_S4</t>
  </si>
  <si>
    <t>Wien Spittelau</t>
  </si>
  <si>
    <t>Wien Heiligenstadt</t>
  </si>
  <si>
    <t xml:space="preserve">Wien Nußdorf </t>
  </si>
  <si>
    <t>Wien Franz-Josefs-Bahnhof</t>
  </si>
  <si>
    <t>(Klosterneuburg-Weidling)</t>
  </si>
  <si>
    <t>S7 Aspangbahn</t>
  </si>
  <si>
    <t>S40</t>
  </si>
  <si>
    <t>Wien Oberdöbling</t>
  </si>
  <si>
    <t>Wien Krottenbachstraße</t>
  </si>
  <si>
    <t>Wien Gersthof</t>
  </si>
  <si>
    <t>Wien Hernals</t>
  </si>
  <si>
    <t>Wien Ottakring</t>
  </si>
  <si>
    <t>Wien Breitensee</t>
  </si>
  <si>
    <t>Wien Penzing</t>
  </si>
  <si>
    <t>Wien Hütteldorf</t>
  </si>
  <si>
    <t>S45</t>
  </si>
  <si>
    <t>Wien Westbahnhof</t>
  </si>
  <si>
    <t>Wien Weidlingau</t>
  </si>
  <si>
    <t xml:space="preserve">Purkersdorf Sanatorium </t>
  </si>
  <si>
    <t>Wien Wolf in der Au</t>
  </si>
  <si>
    <t>Wien Hadersdorf</t>
  </si>
  <si>
    <t>S50</t>
  </si>
  <si>
    <t>Wien Blumental</t>
  </si>
  <si>
    <t>Wien Grillgasse</t>
  </si>
  <si>
    <t xml:space="preserve">Kledering </t>
  </si>
  <si>
    <t>S60</t>
  </si>
  <si>
    <t>Wien Hirschstetten</t>
  </si>
  <si>
    <t>Wien Stadlau</t>
  </si>
  <si>
    <t>Wien Praterkai</t>
  </si>
  <si>
    <t>Wien Haidestraße</t>
  </si>
  <si>
    <t>Wien Simmering</t>
  </si>
  <si>
    <t>Wien Speising</t>
  </si>
  <si>
    <t>Wien Aspern Nord</t>
  </si>
  <si>
    <t>Wien Erzherzog-Karl-Straße</t>
  </si>
  <si>
    <t>S80</t>
  </si>
  <si>
    <t>AVG (Wien)</t>
  </si>
  <si>
    <t>MED (Wien)</t>
  </si>
  <si>
    <t>STDDEV (Wien)</t>
  </si>
  <si>
    <t>ND-KD ca 1,8 km</t>
  </si>
  <si>
    <t>KD-SG (DW) ca 1,3km</t>
  </si>
  <si>
    <t>SG (DW)-KW ca 1,7km</t>
  </si>
  <si>
    <t>AVG of AVGs</t>
  </si>
  <si>
    <t>MED of AVG</t>
  </si>
  <si>
    <t>STDDEV of AVGs</t>
  </si>
  <si>
    <t>AVG of MED</t>
  </si>
  <si>
    <t>MED of MED</t>
  </si>
  <si>
    <t>STDDEV of MED</t>
  </si>
  <si>
    <t>AVG of STDDEV</t>
  </si>
  <si>
    <t>MED of STDDEV</t>
  </si>
  <si>
    <t>STDDEV of STDDEV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</si>
</sst>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1" xfId="0" applyBorder="1"/>
    <xf numFmtId="0" fontId="0" fillId="0" borderId="12" xfId="0" applyBorder="1"/>
    <xf numFmtId="0" fontId="0" fillId="3" borderId="1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3" xfId="0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0" fontId="0" fillId="2" borderId="15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5CB2E-B715-224C-A161-204F189F749A}">
  <dimension ref="A1:T45"/>
  <sheetViews>
    <sheetView tabSelected="1" workbookViewId="0">
      <selection sqref="A1:B1"/>
    </sheetView>
  </sheetViews>
  <sheetFormatPr baseColWidth="10" defaultRowHeight="16" x14ac:dyDescent="0.2"/>
  <cols>
    <col min="1" max="1" width="23.83203125" bestFit="1" customWidth="1"/>
    <col min="2" max="2" width="5.1640625" bestFit="1" customWidth="1"/>
    <col min="4" max="4" width="22.1640625" bestFit="1" customWidth="1"/>
    <col min="5" max="5" width="6.1640625" bestFit="1" customWidth="1"/>
    <col min="7" max="7" width="24" bestFit="1" customWidth="1"/>
    <col min="8" max="8" width="5.1640625" bestFit="1" customWidth="1"/>
    <col min="10" max="10" width="21.5" bestFit="1" customWidth="1"/>
    <col min="11" max="11" width="5.1640625" bestFit="1" customWidth="1"/>
    <col min="13" max="13" width="21.1640625" bestFit="1" customWidth="1"/>
    <col min="14" max="14" width="5.1640625" bestFit="1" customWidth="1"/>
    <col min="16" max="16" width="17.6640625" bestFit="1" customWidth="1"/>
    <col min="17" max="17" width="5.1640625" bestFit="1" customWidth="1"/>
    <col min="19" max="19" width="23.83203125" bestFit="1" customWidth="1"/>
    <col min="20" max="20" width="5.1640625" bestFit="1" customWidth="1"/>
  </cols>
  <sheetData>
    <row r="1" spans="1:20" ht="17" thickBot="1" x14ac:dyDescent="0.25">
      <c r="A1" s="31" t="s">
        <v>25</v>
      </c>
      <c r="B1" s="32"/>
      <c r="D1" s="23" t="s">
        <v>31</v>
      </c>
      <c r="E1" s="24"/>
      <c r="G1" s="23" t="s">
        <v>32</v>
      </c>
      <c r="H1" s="24"/>
      <c r="J1" s="23" t="s">
        <v>41</v>
      </c>
      <c r="K1" s="24"/>
      <c r="M1" s="23" t="s">
        <v>47</v>
      </c>
      <c r="N1" s="24"/>
      <c r="P1" s="23" t="s">
        <v>51</v>
      </c>
      <c r="Q1" s="24"/>
      <c r="S1" s="23" t="s">
        <v>60</v>
      </c>
      <c r="T1" s="24"/>
    </row>
    <row r="2" spans="1:20" x14ac:dyDescent="0.2">
      <c r="A2" s="8" t="s">
        <v>15</v>
      </c>
      <c r="B2" s="9">
        <v>0</v>
      </c>
      <c r="D2" s="1" t="s">
        <v>0</v>
      </c>
      <c r="E2" s="2">
        <v>0</v>
      </c>
      <c r="G2" s="1" t="s">
        <v>29</v>
      </c>
      <c r="H2" s="2">
        <v>0</v>
      </c>
      <c r="J2" s="1" t="s">
        <v>17</v>
      </c>
      <c r="K2" s="2">
        <v>0</v>
      </c>
      <c r="M2" s="1" t="s">
        <v>42</v>
      </c>
      <c r="N2" s="2">
        <v>0</v>
      </c>
      <c r="P2" s="1" t="s">
        <v>48</v>
      </c>
      <c r="Q2" s="2">
        <v>0</v>
      </c>
      <c r="S2" s="1" t="s">
        <v>58</v>
      </c>
      <c r="T2" s="2">
        <v>0</v>
      </c>
    </row>
    <row r="3" spans="1:20" ht="17" thickBot="1" x14ac:dyDescent="0.25">
      <c r="A3" s="10" t="s">
        <v>10</v>
      </c>
      <c r="B3" s="11">
        <v>2966</v>
      </c>
      <c r="D3" s="3" t="s">
        <v>3</v>
      </c>
      <c r="E3" s="4">
        <v>1288</v>
      </c>
      <c r="G3" s="3" t="s">
        <v>26</v>
      </c>
      <c r="H3" s="4">
        <v>1050</v>
      </c>
      <c r="J3" s="3" t="s">
        <v>27</v>
      </c>
      <c r="K3" s="4">
        <v>2665</v>
      </c>
      <c r="M3" s="3" t="s">
        <v>39</v>
      </c>
      <c r="N3" s="4">
        <v>2420</v>
      </c>
      <c r="P3" s="3" t="s">
        <v>19</v>
      </c>
      <c r="Q3" s="4">
        <v>6055</v>
      </c>
      <c r="S3" s="3" t="s">
        <v>52</v>
      </c>
      <c r="T3" s="4">
        <v>2662</v>
      </c>
    </row>
    <row r="4" spans="1:20" x14ac:dyDescent="0.2">
      <c r="A4" s="14" t="s">
        <v>16</v>
      </c>
      <c r="B4" s="15">
        <v>0</v>
      </c>
      <c r="D4" s="3" t="s">
        <v>4</v>
      </c>
      <c r="E4" s="4">
        <v>1688</v>
      </c>
      <c r="G4" s="3" t="s">
        <v>27</v>
      </c>
      <c r="H4" s="4">
        <v>1670</v>
      </c>
      <c r="J4" s="3" t="s">
        <v>33</v>
      </c>
      <c r="K4" s="4">
        <v>2223</v>
      </c>
      <c r="M4" s="3" t="s">
        <v>40</v>
      </c>
      <c r="N4" s="4">
        <v>3305</v>
      </c>
      <c r="P4" s="3" t="s">
        <v>1</v>
      </c>
      <c r="Q4" s="4">
        <v>3680</v>
      </c>
      <c r="S4" s="3" t="s">
        <v>59</v>
      </c>
      <c r="T4" s="4">
        <v>1246</v>
      </c>
    </row>
    <row r="5" spans="1:20" ht="17" thickBot="1" x14ac:dyDescent="0.25">
      <c r="A5" s="16" t="s">
        <v>10</v>
      </c>
      <c r="B5" s="17">
        <v>3593</v>
      </c>
      <c r="D5" s="3" t="s">
        <v>2</v>
      </c>
      <c r="E5" s="4">
        <v>2790</v>
      </c>
      <c r="G5" s="3" t="s">
        <v>28</v>
      </c>
      <c r="H5" s="4">
        <v>1270</v>
      </c>
      <c r="J5" s="3" t="s">
        <v>34</v>
      </c>
      <c r="K5" s="4">
        <v>600</v>
      </c>
      <c r="M5" s="3" t="s">
        <v>45</v>
      </c>
      <c r="N5" s="4">
        <v>1977</v>
      </c>
      <c r="P5" s="3" t="s">
        <v>49</v>
      </c>
      <c r="Q5" s="4">
        <v>2920</v>
      </c>
      <c r="S5" s="3" t="s">
        <v>53</v>
      </c>
      <c r="T5" s="4">
        <v>1290</v>
      </c>
    </row>
    <row r="6" spans="1:20" ht="17" thickBot="1" x14ac:dyDescent="0.25">
      <c r="A6" s="12" t="s">
        <v>11</v>
      </c>
      <c r="B6" s="13">
        <v>2196</v>
      </c>
      <c r="D6" s="3" t="s">
        <v>5</v>
      </c>
      <c r="E6" s="4">
        <v>4316</v>
      </c>
      <c r="G6" s="5" t="s">
        <v>30</v>
      </c>
      <c r="H6" s="6">
        <v>4833</v>
      </c>
      <c r="J6" s="3" t="s">
        <v>35</v>
      </c>
      <c r="K6" s="4">
        <v>1438</v>
      </c>
      <c r="M6" s="3" t="s">
        <v>46</v>
      </c>
      <c r="N6" s="4">
        <v>1324</v>
      </c>
      <c r="P6" s="5" t="s">
        <v>50</v>
      </c>
      <c r="Q6" s="6">
        <v>4530</v>
      </c>
      <c r="S6" s="3" t="s">
        <v>54</v>
      </c>
      <c r="T6" s="4">
        <v>2434</v>
      </c>
    </row>
    <row r="7" spans="1:20" ht="17" thickBot="1" x14ac:dyDescent="0.25">
      <c r="A7" s="3" t="s">
        <v>13</v>
      </c>
      <c r="B7" s="4">
        <v>2250</v>
      </c>
      <c r="D7" s="5" t="s">
        <v>6</v>
      </c>
      <c r="E7" s="6">
        <v>1487</v>
      </c>
      <c r="J7" s="3" t="s">
        <v>36</v>
      </c>
      <c r="K7" s="4">
        <v>1526</v>
      </c>
      <c r="M7" s="3" t="s">
        <v>43</v>
      </c>
      <c r="N7" s="4">
        <v>860</v>
      </c>
      <c r="S7" s="3" t="s">
        <v>55</v>
      </c>
      <c r="T7" s="4">
        <v>2590</v>
      </c>
    </row>
    <row r="8" spans="1:20" ht="17" thickBot="1" x14ac:dyDescent="0.25">
      <c r="A8" s="3" t="s">
        <v>17</v>
      </c>
      <c r="B8" s="4">
        <v>1952</v>
      </c>
      <c r="G8" t="s">
        <v>61</v>
      </c>
      <c r="H8" s="7">
        <f>AVERAGE(H$3:$H5)</f>
        <v>1330</v>
      </c>
      <c r="J8" s="3" t="s">
        <v>37</v>
      </c>
      <c r="K8" s="4">
        <v>1334</v>
      </c>
      <c r="M8" s="5" t="s">
        <v>44</v>
      </c>
      <c r="N8" s="6">
        <v>956</v>
      </c>
      <c r="P8" t="s">
        <v>7</v>
      </c>
      <c r="Q8" s="7">
        <f>AVERAGE($Q$3:Q6)</f>
        <v>4296.25</v>
      </c>
      <c r="S8" s="3" t="s">
        <v>56</v>
      </c>
      <c r="T8" s="4">
        <v>1118</v>
      </c>
    </row>
    <row r="9" spans="1:20" x14ac:dyDescent="0.2">
      <c r="A9" s="3" t="s">
        <v>12</v>
      </c>
      <c r="B9" s="4">
        <v>938</v>
      </c>
      <c r="D9" t="s">
        <v>7</v>
      </c>
      <c r="E9" s="7">
        <f>AVERAGE($E$3:E7)</f>
        <v>2313.8000000000002</v>
      </c>
      <c r="G9" t="s">
        <v>62</v>
      </c>
      <c r="H9" s="7">
        <f>MEDIAN(H$3:$H5)</f>
        <v>1270</v>
      </c>
      <c r="J9" s="3" t="s">
        <v>38</v>
      </c>
      <c r="K9" s="4">
        <v>1674</v>
      </c>
      <c r="P9" t="s">
        <v>8</v>
      </c>
      <c r="Q9" s="7">
        <f>MEDIAN($Q$3:Q6)</f>
        <v>4105</v>
      </c>
      <c r="S9" s="3" t="s">
        <v>1</v>
      </c>
      <c r="T9" s="4">
        <v>4000</v>
      </c>
    </row>
    <row r="10" spans="1:20" x14ac:dyDescent="0.2">
      <c r="A10" s="3" t="s">
        <v>18</v>
      </c>
      <c r="B10" s="4">
        <v>1920</v>
      </c>
      <c r="D10" t="s">
        <v>8</v>
      </c>
      <c r="E10" s="7">
        <f>MEDIAN($E$3:E7)</f>
        <v>1688</v>
      </c>
      <c r="G10" t="s">
        <v>63</v>
      </c>
      <c r="H10" s="7">
        <f>STDEVPA(H$3:$H5)</f>
        <v>256.64502073226879</v>
      </c>
      <c r="J10" s="3" t="s">
        <v>39</v>
      </c>
      <c r="K10" s="4">
        <v>823</v>
      </c>
      <c r="M10" t="s">
        <v>7</v>
      </c>
      <c r="N10" s="7">
        <f>AVERAGE(N$3:$N8)</f>
        <v>1807</v>
      </c>
      <c r="P10" t="s">
        <v>9</v>
      </c>
      <c r="Q10" s="7">
        <f>STDEVPA($Q$3:Q6)</f>
        <v>1164.2238562664827</v>
      </c>
      <c r="S10" s="3" t="s">
        <v>21</v>
      </c>
      <c r="T10" s="4">
        <v>1660</v>
      </c>
    </row>
    <row r="11" spans="1:20" ht="17" thickBot="1" x14ac:dyDescent="0.25">
      <c r="A11" s="3" t="s">
        <v>14</v>
      </c>
      <c r="B11" s="4">
        <v>1667</v>
      </c>
      <c r="D11" t="s">
        <v>9</v>
      </c>
      <c r="E11" s="7">
        <f>STDEVPA($E$3:E7)</f>
        <v>1128.1011302183861</v>
      </c>
      <c r="J11" s="3" t="s">
        <v>40</v>
      </c>
      <c r="K11" s="4">
        <v>3223</v>
      </c>
      <c r="M11" t="s">
        <v>8</v>
      </c>
      <c r="N11" s="7">
        <f>MEDIAN(N$3:$N8)</f>
        <v>1650.5</v>
      </c>
      <c r="S11" s="3" t="s">
        <v>19</v>
      </c>
      <c r="T11" s="4">
        <v>1910</v>
      </c>
    </row>
    <row r="12" spans="1:20" ht="17" thickBot="1" x14ac:dyDescent="0.25">
      <c r="A12" s="3" t="s">
        <v>0</v>
      </c>
      <c r="B12" s="4">
        <v>1175</v>
      </c>
      <c r="G12" s="1" t="s">
        <v>30</v>
      </c>
      <c r="H12" s="2">
        <v>0</v>
      </c>
      <c r="J12" s="3" t="s">
        <v>39</v>
      </c>
      <c r="K12" s="4">
        <v>3256</v>
      </c>
      <c r="M12" t="s">
        <v>9</v>
      </c>
      <c r="N12" s="7">
        <f>STDEVPA(N$3:$N8)</f>
        <v>866.31133741475037</v>
      </c>
      <c r="P12" s="1" t="s">
        <v>50</v>
      </c>
      <c r="Q12" s="2">
        <v>0</v>
      </c>
      <c r="S12" s="3" t="s">
        <v>57</v>
      </c>
      <c r="T12" s="4">
        <v>3834</v>
      </c>
    </row>
    <row r="13" spans="1:20" ht="17" thickBot="1" x14ac:dyDescent="0.25">
      <c r="A13" s="3" t="s">
        <v>20</v>
      </c>
      <c r="B13" s="4">
        <v>1746</v>
      </c>
      <c r="D13" s="1" t="s">
        <v>6</v>
      </c>
      <c r="E13" s="2">
        <v>0</v>
      </c>
      <c r="G13" s="3" t="s">
        <v>28</v>
      </c>
      <c r="H13" s="4">
        <v>4795</v>
      </c>
      <c r="J13" s="3" t="s">
        <v>38</v>
      </c>
      <c r="K13" s="4">
        <v>850</v>
      </c>
      <c r="P13" s="3" t="s">
        <v>49</v>
      </c>
      <c r="Q13" s="4">
        <v>4538</v>
      </c>
      <c r="S13" s="3" t="s">
        <v>40</v>
      </c>
      <c r="T13" s="4">
        <v>4032</v>
      </c>
    </row>
    <row r="14" spans="1:20" x14ac:dyDescent="0.2">
      <c r="A14" s="3" t="s">
        <v>1</v>
      </c>
      <c r="B14" s="4">
        <v>555</v>
      </c>
      <c r="D14" s="3" t="s">
        <v>5</v>
      </c>
      <c r="E14" s="4">
        <v>1505</v>
      </c>
      <c r="G14" s="3" t="s">
        <v>27</v>
      </c>
      <c r="H14" s="4">
        <v>1402</v>
      </c>
      <c r="J14" s="3" t="s">
        <v>37</v>
      </c>
      <c r="K14" s="4">
        <v>1622</v>
      </c>
      <c r="M14" s="1" t="s">
        <v>44</v>
      </c>
      <c r="N14" s="2">
        <v>0</v>
      </c>
      <c r="P14" s="3" t="s">
        <v>1</v>
      </c>
      <c r="Q14" s="4">
        <v>3000</v>
      </c>
      <c r="S14" s="3" t="s">
        <v>57</v>
      </c>
      <c r="T14" s="4">
        <v>1118</v>
      </c>
    </row>
    <row r="15" spans="1:20" x14ac:dyDescent="0.2">
      <c r="A15" s="3" t="s">
        <v>21</v>
      </c>
      <c r="B15" s="4">
        <v>1373</v>
      </c>
      <c r="D15" s="3" t="s">
        <v>2</v>
      </c>
      <c r="E15" s="4">
        <v>4270</v>
      </c>
      <c r="G15" s="3" t="s">
        <v>26</v>
      </c>
      <c r="H15" s="4">
        <v>1560</v>
      </c>
      <c r="J15" s="3" t="s">
        <v>36</v>
      </c>
      <c r="K15" s="4">
        <v>1358</v>
      </c>
      <c r="M15" s="3" t="s">
        <v>43</v>
      </c>
      <c r="N15" s="4">
        <v>1012</v>
      </c>
      <c r="P15" s="3" t="s">
        <v>19</v>
      </c>
      <c r="Q15" s="4">
        <v>3560</v>
      </c>
      <c r="S15" s="3" t="s">
        <v>19</v>
      </c>
      <c r="T15" s="4">
        <v>3874</v>
      </c>
    </row>
    <row r="16" spans="1:20" ht="17" thickBot="1" x14ac:dyDescent="0.25">
      <c r="A16" s="3" t="s">
        <v>19</v>
      </c>
      <c r="B16" s="4">
        <v>1934</v>
      </c>
      <c r="D16" s="3" t="s">
        <v>4</v>
      </c>
      <c r="E16" s="4">
        <v>2814</v>
      </c>
      <c r="G16" s="5" t="s">
        <v>29</v>
      </c>
      <c r="H16" s="6">
        <v>915</v>
      </c>
      <c r="J16" s="3" t="s">
        <v>35</v>
      </c>
      <c r="K16" s="4">
        <v>1543</v>
      </c>
      <c r="M16" s="3" t="s">
        <v>46</v>
      </c>
      <c r="N16" s="4">
        <v>814</v>
      </c>
      <c r="P16" s="5" t="s">
        <v>48</v>
      </c>
      <c r="Q16" s="6">
        <v>6068</v>
      </c>
      <c r="S16" s="3" t="s">
        <v>21</v>
      </c>
      <c r="T16" s="4">
        <v>1937</v>
      </c>
    </row>
    <row r="17" spans="1:20" x14ac:dyDescent="0.2">
      <c r="A17" s="3" t="s">
        <v>22</v>
      </c>
      <c r="B17" s="4">
        <v>1550</v>
      </c>
      <c r="D17" s="3" t="s">
        <v>3</v>
      </c>
      <c r="E17" s="4">
        <v>1705</v>
      </c>
      <c r="J17" s="3" t="s">
        <v>34</v>
      </c>
      <c r="K17" s="4">
        <v>1412</v>
      </c>
      <c r="M17" s="3" t="s">
        <v>45</v>
      </c>
      <c r="N17" s="4">
        <v>1220</v>
      </c>
      <c r="S17" s="3" t="s">
        <v>1</v>
      </c>
      <c r="T17" s="4">
        <v>1640</v>
      </c>
    </row>
    <row r="18" spans="1:20" ht="17" thickBot="1" x14ac:dyDescent="0.25">
      <c r="A18" s="3" t="s">
        <v>23</v>
      </c>
      <c r="B18" s="4">
        <v>3088</v>
      </c>
      <c r="D18" s="5" t="s">
        <v>0</v>
      </c>
      <c r="E18" s="6">
        <v>1272</v>
      </c>
      <c r="G18" t="s">
        <v>61</v>
      </c>
      <c r="H18" s="7">
        <f>AVERAGE(H$14:$H16)</f>
        <v>1292.3333333333333</v>
      </c>
      <c r="J18" s="3" t="s">
        <v>33</v>
      </c>
      <c r="K18" s="4">
        <v>609</v>
      </c>
      <c r="M18" s="3" t="s">
        <v>40</v>
      </c>
      <c r="N18" s="4">
        <v>2034</v>
      </c>
      <c r="P18" t="s">
        <v>7</v>
      </c>
      <c r="Q18" s="7">
        <f>AVERAGE($Q$13:Q16)</f>
        <v>4291.5</v>
      </c>
      <c r="S18" s="3" t="s">
        <v>56</v>
      </c>
      <c r="T18" s="4">
        <v>3920</v>
      </c>
    </row>
    <row r="19" spans="1:20" ht="17" thickBot="1" x14ac:dyDescent="0.25">
      <c r="A19" s="5" t="s">
        <v>24</v>
      </c>
      <c r="B19" s="6">
        <v>1320</v>
      </c>
      <c r="G19" t="s">
        <v>62</v>
      </c>
      <c r="H19" s="7">
        <f>MEDIAN(H$14:$H16)</f>
        <v>1402</v>
      </c>
      <c r="J19" s="3" t="s">
        <v>27</v>
      </c>
      <c r="K19" s="4">
        <v>2154</v>
      </c>
      <c r="M19" s="3" t="s">
        <v>39</v>
      </c>
      <c r="N19" s="4">
        <v>3348</v>
      </c>
      <c r="P19" t="s">
        <v>8</v>
      </c>
      <c r="Q19" s="7">
        <f>MEDIAN($Q$13:Q16)</f>
        <v>4049</v>
      </c>
      <c r="S19" s="3" t="s">
        <v>55</v>
      </c>
      <c r="T19" s="4">
        <v>1120</v>
      </c>
    </row>
    <row r="20" spans="1:20" ht="17" thickBot="1" x14ac:dyDescent="0.25">
      <c r="D20" t="s">
        <v>7</v>
      </c>
      <c r="E20" s="7">
        <f>AVERAGE($E$14:E18)</f>
        <v>2313.1999999999998</v>
      </c>
      <c r="G20" t="s">
        <v>63</v>
      </c>
      <c r="H20" s="7">
        <f>STDEVPA(H$14:$H16)</f>
        <v>274.50116372957126</v>
      </c>
      <c r="J20" s="5" t="s">
        <v>17</v>
      </c>
      <c r="K20" s="6">
        <v>2788</v>
      </c>
      <c r="M20" s="5" t="s">
        <v>42</v>
      </c>
      <c r="N20" s="6">
        <v>2403</v>
      </c>
      <c r="P20" t="s">
        <v>9</v>
      </c>
      <c r="Q20" s="7">
        <f>STDEVPA($Q$13:Q16)</f>
        <v>1164.0209405332878</v>
      </c>
      <c r="S20" s="3" t="s">
        <v>54</v>
      </c>
      <c r="T20" s="4">
        <v>2590</v>
      </c>
    </row>
    <row r="21" spans="1:20" ht="17" thickBot="1" x14ac:dyDescent="0.25">
      <c r="A21" t="s">
        <v>7</v>
      </c>
      <c r="B21" s="7">
        <f>AVERAGE(B3,B5:B19)</f>
        <v>1888.9375</v>
      </c>
      <c r="D21" t="s">
        <v>8</v>
      </c>
      <c r="E21" s="7">
        <f>MEDIAN($E$14:E18)</f>
        <v>1705</v>
      </c>
      <c r="S21" s="3" t="s">
        <v>53</v>
      </c>
      <c r="T21" s="4">
        <v>2380</v>
      </c>
    </row>
    <row r="22" spans="1:20" x14ac:dyDescent="0.2">
      <c r="A22" t="s">
        <v>8</v>
      </c>
      <c r="B22" s="7">
        <f>MEDIAN(B3,B5:B19)</f>
        <v>1833</v>
      </c>
      <c r="D22" t="s">
        <v>9</v>
      </c>
      <c r="E22" s="7">
        <f>STDEVPA($E$14:E18)</f>
        <v>1112.3901114267421</v>
      </c>
      <c r="G22" s="25" t="s">
        <v>64</v>
      </c>
      <c r="H22" s="26"/>
      <c r="J22" t="s">
        <v>7</v>
      </c>
      <c r="K22" s="7">
        <f>AVERAGE($K$3:K20)</f>
        <v>1727.6666666666667</v>
      </c>
      <c r="M22" t="s">
        <v>7</v>
      </c>
      <c r="N22" s="7">
        <f>AVERAGE(N$15:$N20)</f>
        <v>1805.1666666666667</v>
      </c>
      <c r="S22" s="3" t="s">
        <v>59</v>
      </c>
      <c r="T22" s="4">
        <v>1330</v>
      </c>
    </row>
    <row r="23" spans="1:20" x14ac:dyDescent="0.2">
      <c r="A23" t="s">
        <v>9</v>
      </c>
      <c r="B23" s="7">
        <f>STDEVPA(B3,B5:B19)</f>
        <v>778.66451928526317</v>
      </c>
      <c r="G23" s="27" t="s">
        <v>65</v>
      </c>
      <c r="H23" s="28"/>
      <c r="J23" t="s">
        <v>8</v>
      </c>
      <c r="K23" s="7">
        <f>MEDIAN($K$3:K20)</f>
        <v>1534.5</v>
      </c>
      <c r="M23" t="s">
        <v>8</v>
      </c>
      <c r="N23" s="7">
        <f>MEDIAN(N$15:$N20)</f>
        <v>1627</v>
      </c>
      <c r="S23" s="3" t="s">
        <v>52</v>
      </c>
      <c r="T23" s="4">
        <v>1240</v>
      </c>
    </row>
    <row r="24" spans="1:20" ht="17" thickBot="1" x14ac:dyDescent="0.25">
      <c r="G24" s="29" t="s">
        <v>66</v>
      </c>
      <c r="H24" s="30"/>
      <c r="J24" t="s">
        <v>9</v>
      </c>
      <c r="K24" s="7">
        <f>STDEVPA($K$3:K20)</f>
        <v>805.45377134741739</v>
      </c>
      <c r="M24" t="s">
        <v>9</v>
      </c>
      <c r="N24" s="7">
        <f>STDEVPA(N$15:$N20)</f>
        <v>889.19896848543158</v>
      </c>
      <c r="S24" s="5" t="s">
        <v>58</v>
      </c>
      <c r="T24" s="6">
        <v>2622</v>
      </c>
    </row>
    <row r="25" spans="1:20" x14ac:dyDescent="0.2">
      <c r="A25" s="1" t="s">
        <v>24</v>
      </c>
      <c r="B25" s="2">
        <v>0</v>
      </c>
      <c r="D25" t="s">
        <v>67</v>
      </c>
      <c r="E25" s="7">
        <f>AVERAGE(B21,B43,E20,E9,H8,H18,K22,N10,N22,Q8,Q18,T26)</f>
        <v>2271.5006313131312</v>
      </c>
    </row>
    <row r="26" spans="1:20" x14ac:dyDescent="0.2">
      <c r="A26" s="3" t="s">
        <v>23</v>
      </c>
      <c r="B26" s="4">
        <v>1418</v>
      </c>
      <c r="D26" t="s">
        <v>68</v>
      </c>
      <c r="E26" s="7">
        <f>MEDIAN(B21,B43,E20,E9,H8,H18,K22,N10,N22,Q8,Q18,T26)</f>
        <v>1891.75</v>
      </c>
      <c r="S26" t="s">
        <v>7</v>
      </c>
      <c r="T26" s="7">
        <f>AVERAGE(T$3:$T24)</f>
        <v>2297.590909090909</v>
      </c>
    </row>
    <row r="27" spans="1:20" x14ac:dyDescent="0.2">
      <c r="A27" s="3" t="s">
        <v>22</v>
      </c>
      <c r="B27" s="4">
        <v>2988</v>
      </c>
      <c r="D27" t="s">
        <v>69</v>
      </c>
      <c r="E27" s="7">
        <f>STDEVPA(B21,B43,E20,E9,H8,H18,K22,N10,N22,Q8,Q18,T26)</f>
        <v>959.46290342906013</v>
      </c>
      <c r="S27" t="s">
        <v>8</v>
      </c>
      <c r="T27" s="7">
        <f>MEDIAN(T$3:$T24)</f>
        <v>2158.5</v>
      </c>
    </row>
    <row r="28" spans="1:20" x14ac:dyDescent="0.2">
      <c r="A28" s="3" t="s">
        <v>19</v>
      </c>
      <c r="B28" s="4">
        <v>1635</v>
      </c>
      <c r="E28" s="7"/>
      <c r="S28" t="s">
        <v>9</v>
      </c>
      <c r="T28" s="7">
        <f>STDEVPA(T$3:$T24)</f>
        <v>1028.7513463634582</v>
      </c>
    </row>
    <row r="29" spans="1:20" x14ac:dyDescent="0.2">
      <c r="A29" s="3" t="s">
        <v>21</v>
      </c>
      <c r="B29" s="4">
        <v>1935</v>
      </c>
      <c r="D29" t="s">
        <v>70</v>
      </c>
      <c r="E29" s="7">
        <f>AVERAGE(B22,B44,E21,E10,H9,H19,K23,N11,N23,Q9,Q19,T27)</f>
        <v>2069.75</v>
      </c>
    </row>
    <row r="30" spans="1:20" x14ac:dyDescent="0.2">
      <c r="A30" s="3" t="s">
        <v>1</v>
      </c>
      <c r="B30" s="4">
        <v>1506</v>
      </c>
      <c r="D30" t="s">
        <v>71</v>
      </c>
      <c r="E30" s="7">
        <f>MEDIAN(B22,B44,E21,E10,H9,H19,K23,N11,N23,Q9,Q19,T27)</f>
        <v>1696.5</v>
      </c>
    </row>
    <row r="31" spans="1:20" x14ac:dyDescent="0.2">
      <c r="A31" s="3" t="s">
        <v>20</v>
      </c>
      <c r="B31" s="4">
        <v>552</v>
      </c>
      <c r="D31" t="s">
        <v>72</v>
      </c>
      <c r="E31" s="7">
        <f>STDEVPA(B22,B44,E21,E10,H9,H19,K23,N11,N23,Q9,Q19,T27)</f>
        <v>922.46541263073925</v>
      </c>
    </row>
    <row r="32" spans="1:20" x14ac:dyDescent="0.2">
      <c r="A32" s="3" t="s">
        <v>0</v>
      </c>
      <c r="B32" s="4">
        <v>1734</v>
      </c>
      <c r="E32" s="7"/>
    </row>
    <row r="33" spans="1:5" x14ac:dyDescent="0.2">
      <c r="A33" s="3" t="s">
        <v>14</v>
      </c>
      <c r="B33" s="4">
        <v>1136</v>
      </c>
      <c r="D33" t="s">
        <v>73</v>
      </c>
      <c r="E33" s="7">
        <f>AVERAGE(B23,B45,E22,E11,H10,H20,K24,N12,N24,Q10,Q20,T28)</f>
        <v>851.2786794445318</v>
      </c>
    </row>
    <row r="34" spans="1:5" x14ac:dyDescent="0.2">
      <c r="A34" s="3" t="s">
        <v>18</v>
      </c>
      <c r="B34" s="4">
        <v>1710</v>
      </c>
      <c r="D34" t="s">
        <v>74</v>
      </c>
      <c r="E34" s="7">
        <f>MEDIAN(B23,B45,E22,E11,H10,H20,K24,N12,N24,Q10,Q20,T28)</f>
        <v>877.75515295009097</v>
      </c>
    </row>
    <row r="35" spans="1:5" x14ac:dyDescent="0.2">
      <c r="A35" s="3" t="s">
        <v>12</v>
      </c>
      <c r="B35" s="4">
        <v>1895</v>
      </c>
      <c r="D35" t="s">
        <v>75</v>
      </c>
      <c r="E35" s="7">
        <f>STDEVPA(B23,B45,E22,E11,H10,H20,K24,N12,N24,Q10,Q20,T28)</f>
        <v>299.75043941202694</v>
      </c>
    </row>
    <row r="36" spans="1:5" x14ac:dyDescent="0.2">
      <c r="A36" s="3" t="s">
        <v>17</v>
      </c>
      <c r="B36" s="4">
        <v>931</v>
      </c>
    </row>
    <row r="37" spans="1:5" x14ac:dyDescent="0.2">
      <c r="A37" s="3" t="s">
        <v>13</v>
      </c>
      <c r="B37" s="4">
        <v>1959</v>
      </c>
    </row>
    <row r="38" spans="1:5" x14ac:dyDescent="0.2">
      <c r="A38" s="3" t="s">
        <v>11</v>
      </c>
      <c r="B38" s="4">
        <v>2336</v>
      </c>
    </row>
    <row r="39" spans="1:5" ht="17" thickBot="1" x14ac:dyDescent="0.25">
      <c r="A39" s="18" t="s">
        <v>10</v>
      </c>
      <c r="B39" s="19">
        <v>2198</v>
      </c>
    </row>
    <row r="40" spans="1:5" ht="17" thickBot="1" x14ac:dyDescent="0.25">
      <c r="A40" s="20" t="s">
        <v>16</v>
      </c>
      <c r="B40" s="21">
        <v>3560</v>
      </c>
    </row>
    <row r="41" spans="1:5" ht="17" thickBot="1" x14ac:dyDescent="0.25">
      <c r="A41" s="22" t="s">
        <v>15</v>
      </c>
      <c r="B41" s="21">
        <v>2820</v>
      </c>
    </row>
    <row r="43" spans="1:5" x14ac:dyDescent="0.2">
      <c r="A43" t="s">
        <v>7</v>
      </c>
      <c r="B43" s="7">
        <f>AVERAGE($B$26:B41)</f>
        <v>1894.5625</v>
      </c>
    </row>
    <row r="44" spans="1:5" x14ac:dyDescent="0.2">
      <c r="A44" t="s">
        <v>8</v>
      </c>
      <c r="B44" s="7">
        <f>MEDIAN($B$26:B41)</f>
        <v>1814.5</v>
      </c>
    </row>
    <row r="45" spans="1:5" x14ac:dyDescent="0.2">
      <c r="A45" t="s">
        <v>9</v>
      </c>
      <c r="B45" s="7">
        <f>STDEVPA($B$26:B41)</f>
        <v>747.08198753132172</v>
      </c>
    </row>
  </sheetData>
  <mergeCells count="10">
    <mergeCell ref="S1:T1"/>
    <mergeCell ref="G22:H22"/>
    <mergeCell ref="G23:H23"/>
    <mergeCell ref="G24:H24"/>
    <mergeCell ref="A1:B1"/>
    <mergeCell ref="D1:E1"/>
    <mergeCell ref="G1:H1"/>
    <mergeCell ref="J1:K1"/>
    <mergeCell ref="M1:N1"/>
    <mergeCell ref="P1:Q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S-Bahn-Wien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2023-07-30T11:07:19Z</dcterms:created>
  <dcterms:modified xsi:type="dcterms:W3CDTF">2023-07-31T17:39:47Z</dcterms:modified>
</cp:coreProperties>
</file>